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sofit41.sharepoint.com/sites/Sofit-Arquivos/Sofit/Marketing/1 - Inbound/Materiais Ricos/"/>
    </mc:Choice>
  </mc:AlternateContent>
  <xr:revisionPtr revIDLastSave="8" documentId="8_{DCEF187C-C2CF-4FA7-AB5C-E959DA9E5A5F}" xr6:coauthVersionLast="47" xr6:coauthVersionMax="47" xr10:uidLastSave="{A746DD31-F170-4D80-8161-2CB9C6631AD1}"/>
  <bookViews>
    <workbookView xWindow="-120" yWindow="-120" windowWidth="29040" windowHeight="15840" xr2:uid="{CDBD9B01-CC39-4A14-AB6C-FDD7092EDFC7}"/>
  </bookViews>
  <sheets>
    <sheet name="Reembols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1" l="1"/>
  <c r="C58" i="1"/>
  <c r="C59" i="1"/>
  <c r="C57" i="1"/>
  <c r="B43" i="1"/>
  <c r="B42" i="1"/>
  <c r="B41" i="1"/>
  <c r="B19" i="1" l="1"/>
  <c r="C56" i="1"/>
  <c r="C61" i="1" s="1"/>
</calcChain>
</file>

<file path=xl/sharedStrings.xml><?xml version="1.0" encoding="utf-8"?>
<sst xmlns="http://schemas.openxmlformats.org/spreadsheetml/2006/main" count="57" uniqueCount="54">
  <si>
    <t>Cálculo para Reembolso de KM em veículos particulares a serviço da empresa</t>
  </si>
  <si>
    <t>Para ter acesso a uma gestão de frotas digital e integrada clique no logo da Sofit.</t>
  </si>
  <si>
    <t>Sobre reembolso de quilometragem</t>
  </si>
  <si>
    <t>Existem algumas metodologias para aplicar o reembolso de quilometragem de veículos particulares para colaboradores a serviço da empresa, uma delas é a que segue abaixo. A recomendação é utilizar o resultado como um Guia na tomada de decisão, uma pesquisa de mercado com empresas do mesmo segmento deve ser feita para complementar este estudo. Para utilizar esta planilha, você deve substituir os valores de exemplo (células em azul) para que ela calcule o valor final de reembolso (célula em vermelho)</t>
  </si>
  <si>
    <t>Veículo Base</t>
  </si>
  <si>
    <t>Valor do Veículo Base</t>
  </si>
  <si>
    <r>
      <rPr>
        <b/>
        <sz val="9"/>
        <color theme="1"/>
        <rFont val="Calibri Light"/>
        <family val="2"/>
        <scheme val="major"/>
      </rPr>
      <t>Dica</t>
    </r>
    <r>
      <rPr>
        <sz val="9"/>
        <color theme="1"/>
        <rFont val="Calibri Light"/>
        <family val="2"/>
        <scheme val="major"/>
      </rPr>
      <t>: Para seu estudo estar fundamentado é importante que os dados que você vá utilizar tenham credibilidade. Por isso se prepare para utilizar dados do INMETRO, ANP e do próprio fabricante de veículos para compor seu estudo. Os campos que devem ser preenchidos estão em Azul.</t>
    </r>
  </si>
  <si>
    <t>Considerar a depreciação em:</t>
  </si>
  <si>
    <t>4 anos</t>
  </si>
  <si>
    <t>3 anos</t>
  </si>
  <si>
    <r>
      <rPr>
        <b/>
        <sz val="9"/>
        <color theme="1"/>
        <rFont val="Calibri Light"/>
        <family val="2"/>
        <scheme val="major"/>
      </rPr>
      <t>Dica</t>
    </r>
    <r>
      <rPr>
        <sz val="9"/>
        <color theme="1"/>
        <rFont val="Calibri Light"/>
        <family val="2"/>
        <scheme val="major"/>
      </rPr>
      <t xml:space="preserve">: Você pode encontrar o preço de venda do veículo na tabela FIPE (ou pelo menos uma referencia similar), existem empresas que consideram o veículo totalmente depreciado após 5 anos, mas isso fará seu custo por KM subir consideravelmente. </t>
    </r>
  </si>
  <si>
    <t>5 anos</t>
  </si>
  <si>
    <t>Combustível, Pneus e Manutenção (custos variáveis)</t>
  </si>
  <si>
    <t>Quantos quilometros o veículo faz por litro?</t>
  </si>
  <si>
    <t>Qual o custo do litro do combustível?</t>
  </si>
  <si>
    <r>
      <rPr>
        <b/>
        <sz val="9"/>
        <color theme="1"/>
        <rFont val="Calibri Light"/>
        <family val="2"/>
        <scheme val="major"/>
      </rPr>
      <t>Dica</t>
    </r>
    <r>
      <rPr>
        <sz val="9"/>
        <color theme="1"/>
        <rFont val="Calibri Light"/>
        <family val="2"/>
        <scheme val="major"/>
      </rPr>
      <t>: Você deve preencher as informações de consumo de combustível, você pode obte-las no site do INMETRO de consumo, ou então algum artigo com credibilidade com testes reais do veículo base. Já os valores do combustível você pode utilizar os do site da ANP (https://preco.anp.gov.br/)</t>
    </r>
  </si>
  <si>
    <t>Qual o valor do Pneu?</t>
  </si>
  <si>
    <r>
      <rPr>
        <b/>
        <sz val="9"/>
        <color theme="1"/>
        <rFont val="Calibri Light"/>
        <family val="2"/>
        <scheme val="major"/>
      </rPr>
      <t>Dica</t>
    </r>
    <r>
      <rPr>
        <sz val="9"/>
        <color theme="1"/>
        <rFont val="Calibri Light"/>
        <family val="2"/>
        <scheme val="major"/>
      </rPr>
      <t>: Para o valor dos pneus, você pode encontrar em um mecanismo de busca e garantir que a loja que você está utilizando como referencia é consolidado no mercado. O melhor, será pegar pelo menos 3 lojas e realizar uma média de valores.</t>
    </r>
  </si>
  <si>
    <t>Custo das Revisões (custo variável)</t>
  </si>
  <si>
    <t>Custo aproximado 10.000</t>
  </si>
  <si>
    <t>Custo aproximado 20.000</t>
  </si>
  <si>
    <t>Custo aproximado 30.000</t>
  </si>
  <si>
    <t>Custo aproximado 40.000</t>
  </si>
  <si>
    <t>Custo aproximado 50.000</t>
  </si>
  <si>
    <t>Custo aproximado 60.000</t>
  </si>
  <si>
    <t>Custo aproximado 70.000</t>
  </si>
  <si>
    <t>Custo aproximado 80.000</t>
  </si>
  <si>
    <t>Custo aproximado 90.000</t>
  </si>
  <si>
    <t>Sim</t>
  </si>
  <si>
    <t>Custo aproximado 100.000</t>
  </si>
  <si>
    <t>Não</t>
  </si>
  <si>
    <t>Considerar que o veículo vai rodar mais de 100 mil quilometros?</t>
  </si>
  <si>
    <t>Não Preenchido</t>
  </si>
  <si>
    <t>110 mil KM</t>
  </si>
  <si>
    <t>120 mil KM</t>
  </si>
  <si>
    <t>130 mil KM</t>
  </si>
  <si>
    <t>Seguro, Lavagem e IPVA (custos fixos)</t>
  </si>
  <si>
    <t>140 mil KM</t>
  </si>
  <si>
    <t>Qual o valor do Seguro (anual)?</t>
  </si>
  <si>
    <t>150 mil KM</t>
  </si>
  <si>
    <t>Qual o valor da lavagem comum?</t>
  </si>
  <si>
    <t>Qual o valor do Licenciamento?</t>
  </si>
  <si>
    <t>Qual o valor do IPVA do veículo?</t>
  </si>
  <si>
    <r>
      <rPr>
        <b/>
        <sz val="9"/>
        <color theme="1"/>
        <rFont val="Calibri"/>
        <family val="2"/>
        <scheme val="minor"/>
      </rPr>
      <t>Dica</t>
    </r>
    <r>
      <rPr>
        <sz val="9"/>
        <color theme="1"/>
        <rFont val="Calibri"/>
        <family val="2"/>
        <scheme val="minor"/>
      </rPr>
      <t>: Para valores de seguro, cote pelo menos 3 empresas (valores para pessoa física). A lavagem você pode considerar um valor médio do país, não tem grande relevancia, mas é importante que contenha no seu estudo para mostrar que todos os custos foram calculados. O licenciamento e IPVA variam de estado para estado, se seus colaboradores atuam em diversos estados diferentes, você pode pegar o de maior valor - o critério precisa ser adotado de acordo com a realidade da sua empresa.</t>
    </r>
  </si>
  <si>
    <t>Quantos KM o veículo roda anualmente?</t>
  </si>
  <si>
    <r>
      <rPr>
        <b/>
        <sz val="9"/>
        <color theme="1"/>
        <rFont val="Calibri Light"/>
        <family val="2"/>
        <scheme val="major"/>
      </rPr>
      <t>Dica</t>
    </r>
    <r>
      <rPr>
        <sz val="9"/>
        <color theme="1"/>
        <rFont val="Calibri Light"/>
        <family val="2"/>
        <scheme val="major"/>
      </rPr>
      <t>: O ideal é que a quilometragem rodada deva ser independente deva contemplar rodagens a serviço da empresa e particulares. Já que o colaborador deve utilizar o veículo para atividades particular, isso é importante na hora de "ratear os custos fixos". Na impossibilidade de realizar isso, você pode utilizar uma média de KM rodada por um veículo com seus colaboradores. Este dado vai impactar muito o valor do reembolso de KM. Se a empresa é muito conservadora, é possível utilizar a rodagem das revisões (833 km por mês). A sugestão é sempre discutir o tema com o Jurídico da sua empresa antes de qualquer decisão ser tomada. No exemplo, estamos considerando que o veículo irá rodar em 4 anos, 100 mil KM.</t>
    </r>
  </si>
  <si>
    <t>Resultado do Estudo</t>
  </si>
  <si>
    <t>Depreciação</t>
  </si>
  <si>
    <t>Combustível</t>
  </si>
  <si>
    <t>Seguro</t>
  </si>
  <si>
    <t>IPVA e Licenciamento</t>
  </si>
  <si>
    <t>Revisões e Pneus</t>
  </si>
  <si>
    <t>Valor do Reembolso de KM</t>
  </si>
  <si>
    <r>
      <rPr>
        <b/>
        <sz val="11"/>
        <color theme="1"/>
        <rFont val="Calibri Light"/>
        <family val="2"/>
        <scheme val="major"/>
      </rPr>
      <t>Dica</t>
    </r>
    <r>
      <rPr>
        <sz val="11"/>
        <color theme="1"/>
        <rFont val="Calibri Light"/>
        <family val="2"/>
        <scheme val="major"/>
      </rPr>
      <t>: Não esqueça que o reembolso de KM deve ser um estudo revisitado pela empresa de acordo com a instabilidade de preços. Se estamos enfrentando momentos de alta inflação, é necessário fazer esta revisão com maior frequencia, em momentos de maior estabilidade, é possível espaçar um pouco os estudos.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</si>
</sst>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9"/>
      <color theme="1"/>
      <name val="Calibri"/>
      <family val="2"/>
      <scheme val="minor"/>
    </font>
    <font>
      <sz val="11"/>
      <color theme="1"/>
      <name val="Calibri Light"/>
      <family val="2"/>
      <scheme val="major"/>
    </font>
    <font>
      <sz val="9"/>
      <color theme="1"/>
      <name val="Calibri Light"/>
      <family val="2"/>
      <scheme val="major"/>
    </font>
    <font>
      <b/>
      <sz val="9"/>
      <color theme="1"/>
      <name val="Calibri Light"/>
      <family val="2"/>
      <scheme val="major"/>
    </font>
    <font>
      <b/>
      <sz val="11"/>
      <color theme="1"/>
      <name val="Calibri Light"/>
      <family val="2"/>
      <scheme val="major"/>
    </font>
    <font>
      <sz val="14"/>
      <color theme="1"/>
      <name val="Cambria"/>
      <family val="1"/>
    </font>
    <font>
      <b/>
      <sz val="9"/>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5">
    <xf numFmtId="0" fontId="0" fillId="0" borderId="0" xfId="0"/>
    <xf numFmtId="0" fontId="0" fillId="2" borderId="0" xfId="0" applyFill="1"/>
    <xf numFmtId="44" fontId="0" fillId="2" borderId="0" xfId="2" applyFont="1" applyFill="1"/>
    <xf numFmtId="0" fontId="0" fillId="2" borderId="0" xfId="0" applyFill="1" applyAlignment="1">
      <alignment horizontal="center" vertical="center" wrapText="1"/>
    </xf>
    <xf numFmtId="0" fontId="6" fillId="2" borderId="0" xfId="0" applyFont="1" applyFill="1" applyAlignment="1">
      <alignment horizontal="left" vertical="center" wrapText="1"/>
    </xf>
    <xf numFmtId="0" fontId="0" fillId="7" borderId="5" xfId="0" applyFill="1" applyBorder="1"/>
    <xf numFmtId="44" fontId="0" fillId="7" borderId="6" xfId="2" applyFont="1" applyFill="1" applyBorder="1"/>
    <xf numFmtId="44" fontId="0" fillId="7" borderId="8" xfId="2" applyFont="1" applyFill="1" applyBorder="1"/>
    <xf numFmtId="0" fontId="0" fillId="4" borderId="7" xfId="0" applyFill="1" applyBorder="1"/>
    <xf numFmtId="3" fontId="0" fillId="4" borderId="7" xfId="0" applyNumberFormat="1" applyFill="1" applyBorder="1" applyAlignment="1">
      <alignment vertical="center"/>
    </xf>
    <xf numFmtId="0" fontId="0" fillId="4" borderId="5" xfId="0" applyFill="1" applyBorder="1"/>
    <xf numFmtId="0" fontId="0" fillId="2" borderId="7" xfId="0" applyFill="1" applyBorder="1"/>
    <xf numFmtId="44" fontId="0" fillId="2" borderId="8" xfId="2" applyFont="1" applyFill="1" applyBorder="1"/>
    <xf numFmtId="0" fontId="0" fillId="2" borderId="9" xfId="0" applyFill="1" applyBorder="1"/>
    <xf numFmtId="44" fontId="0" fillId="2" borderId="10" xfId="2" applyFont="1" applyFill="1" applyBorder="1"/>
    <xf numFmtId="0" fontId="11" fillId="3" borderId="15" xfId="0" applyFont="1" applyFill="1" applyBorder="1" applyAlignment="1">
      <alignment horizontal="center" vertical="center"/>
    </xf>
    <xf numFmtId="44" fontId="2" fillId="4" borderId="4" xfId="2" applyFont="1" applyFill="1" applyBorder="1" applyProtection="1">
      <protection locked="0"/>
    </xf>
    <xf numFmtId="44" fontId="2" fillId="4" borderId="4" xfId="2" applyFont="1" applyFill="1" applyBorder="1" applyAlignment="1" applyProtection="1">
      <alignment horizontal="right"/>
      <protection locked="0"/>
    </xf>
    <xf numFmtId="164" fontId="2" fillId="4" borderId="4" xfId="1" applyNumberFormat="1" applyFont="1" applyFill="1" applyBorder="1" applyAlignment="1" applyProtection="1">
      <alignment horizontal="center" vertical="center"/>
      <protection locked="0"/>
    </xf>
    <xf numFmtId="44" fontId="2" fillId="4" borderId="4" xfId="2" applyFont="1" applyFill="1" applyBorder="1" applyAlignment="1" applyProtection="1">
      <alignment vertical="center"/>
      <protection locked="0"/>
    </xf>
    <xf numFmtId="44" fontId="2" fillId="4" borderId="4" xfId="2" applyFont="1" applyFill="1" applyBorder="1" applyAlignment="1" applyProtection="1">
      <alignment horizontal="center" vertical="center"/>
      <protection locked="0"/>
    </xf>
    <xf numFmtId="164" fontId="2" fillId="4" borderId="4" xfId="1" applyNumberFormat="1" applyFont="1" applyFill="1" applyBorder="1" applyProtection="1">
      <protection locked="0"/>
    </xf>
    <xf numFmtId="0" fontId="0" fillId="8" borderId="7" xfId="0" applyFill="1" applyBorder="1"/>
    <xf numFmtId="44" fontId="2" fillId="8" borderId="8" xfId="2" applyFont="1" applyFill="1" applyBorder="1" applyAlignment="1" applyProtection="1">
      <alignment horizontal="center" vertical="center"/>
      <protection hidden="1"/>
    </xf>
    <xf numFmtId="44" fontId="11" fillId="9" borderId="16" xfId="2" applyFont="1" applyFill="1" applyBorder="1" applyAlignment="1" applyProtection="1">
      <alignment horizontal="center" vertical="center"/>
      <protection hidden="1"/>
    </xf>
    <xf numFmtId="0" fontId="9" fillId="7" borderId="7"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6" borderId="11" xfId="0" applyFont="1" applyFill="1" applyBorder="1" applyAlignment="1">
      <alignment horizontal="center"/>
    </xf>
    <xf numFmtId="0" fontId="2" fillId="6" borderId="17" xfId="0" applyFont="1" applyFill="1" applyBorder="1" applyAlignment="1">
      <alignment horizontal="center"/>
    </xf>
    <xf numFmtId="0" fontId="2" fillId="3" borderId="11" xfId="0" applyFont="1" applyFill="1" applyBorder="1" applyAlignment="1">
      <alignment horizontal="center"/>
    </xf>
    <xf numFmtId="0" fontId="2" fillId="3" borderId="17" xfId="0" applyFont="1" applyFill="1" applyBorder="1" applyAlignment="1">
      <alignment horizontal="center"/>
    </xf>
    <xf numFmtId="0" fontId="2" fillId="6" borderId="11"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 xfId="0" applyFont="1" applyFill="1" applyBorder="1" applyAlignment="1">
      <alignment horizontal="center"/>
    </xf>
    <xf numFmtId="44" fontId="4" fillId="7" borderId="9" xfId="2" applyFont="1" applyFill="1" applyBorder="1" applyAlignment="1">
      <alignment horizontal="center"/>
    </xf>
    <xf numFmtId="44" fontId="4" fillId="7" borderId="10" xfId="2" applyFont="1" applyFill="1" applyBorder="1" applyAlignment="1">
      <alignment horizontal="center"/>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6" fillId="5" borderId="13" xfId="0" applyFont="1" applyFill="1" applyBorder="1" applyAlignment="1">
      <alignment horizontal="left" vertical="top" wrapText="1"/>
    </xf>
    <xf numFmtId="0" fontId="6" fillId="5" borderId="18" xfId="0" applyFont="1" applyFill="1" applyBorder="1" applyAlignment="1">
      <alignment horizontal="left" vertical="top" wrapText="1"/>
    </xf>
    <xf numFmtId="0" fontId="6" fillId="5" borderId="14" xfId="0" applyFont="1" applyFill="1" applyBorder="1" applyAlignment="1">
      <alignment horizontal="left" vertical="top" wrapText="1"/>
    </xf>
    <xf numFmtId="0" fontId="6" fillId="5" borderId="19" xfId="0" applyFont="1" applyFill="1" applyBorder="1" applyAlignment="1">
      <alignment horizontal="left" vertical="top" wrapText="1"/>
    </xf>
    <xf numFmtId="0" fontId="6" fillId="5" borderId="14"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0" fillId="2" borderId="0" xfId="0" applyFill="1" applyAlignment="1">
      <alignment horizontal="center"/>
    </xf>
    <xf numFmtId="0" fontId="2" fillId="3" borderId="12" xfId="0" applyFont="1" applyFill="1" applyBorder="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5" borderId="14" xfId="0" applyFont="1" applyFill="1" applyBorder="1" applyAlignment="1">
      <alignment horizontal="left" vertical="top" wrapText="1"/>
    </xf>
    <xf numFmtId="0" fontId="4" fillId="5" borderId="19" xfId="0" applyFont="1" applyFill="1" applyBorder="1" applyAlignment="1">
      <alignment horizontal="left" vertical="top" wrapText="1"/>
    </xf>
    <xf numFmtId="0" fontId="6" fillId="2" borderId="0" xfId="0" applyFont="1" applyFill="1" applyAlignment="1">
      <alignment horizontal="center" vertical="center" wrapText="1"/>
    </xf>
  </cellXfs>
  <cellStyles count="3">
    <cellStyle name="Moeda" xfId="2" builtinId="4"/>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pt-BR"/>
              <a:t>reembolso de quilometragem</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Reembolso!$B$56:$B$60</c:f>
              <c:strCache>
                <c:ptCount val="5"/>
                <c:pt idx="0">
                  <c:v>Depreciação</c:v>
                </c:pt>
                <c:pt idx="1">
                  <c:v>Combustível</c:v>
                </c:pt>
                <c:pt idx="2">
                  <c:v>Seguro</c:v>
                </c:pt>
                <c:pt idx="3">
                  <c:v>IPVA e Licenciamento</c:v>
                </c:pt>
                <c:pt idx="4">
                  <c:v>Revisões e Pneus</c:v>
                </c:pt>
              </c:strCache>
            </c:strRef>
          </c:cat>
          <c:val>
            <c:numRef>
              <c:f>Reembolso!$C$56:$C$60</c:f>
              <c:numCache>
                <c:formatCode>_("R$"* #,##0.00_);_("R$"* \(#,##0.00\);_("R$"* "-"??_);_(@_)</c:formatCode>
                <c:ptCount val="5"/>
                <c:pt idx="0">
                  <c:v>0.16666666666666666</c:v>
                </c:pt>
                <c:pt idx="1">
                  <c:v>0.7</c:v>
                </c:pt>
                <c:pt idx="2">
                  <c:v>0.18666666666666668</c:v>
                </c:pt>
                <c:pt idx="3">
                  <c:v>0.17469200000000001</c:v>
                </c:pt>
                <c:pt idx="4">
                  <c:v>0.12346583333333336</c:v>
                </c:pt>
              </c:numCache>
            </c:numRef>
          </c:val>
          <c:extLst>
            <c:ext xmlns:c16="http://schemas.microsoft.com/office/drawing/2014/chart" uri="{C3380CC4-5D6E-409C-BE32-E72D297353CC}">
              <c16:uniqueId val="{00000000-BED2-4A37-822C-CEDD68D54000}"/>
            </c:ext>
          </c:extLst>
        </c:ser>
        <c:dLbls>
          <c:dLblPos val="outEnd"/>
          <c:showLegendKey val="0"/>
          <c:showVal val="1"/>
          <c:showCatName val="0"/>
          <c:showSerName val="0"/>
          <c:showPercent val="0"/>
          <c:showBubbleSize val="0"/>
        </c:dLbls>
        <c:gapWidth val="444"/>
        <c:overlap val="-90"/>
        <c:axId val="619349344"/>
        <c:axId val="619351008"/>
      </c:barChart>
      <c:catAx>
        <c:axId val="6193493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pt-BR"/>
          </a:p>
        </c:txPr>
        <c:crossAx val="619351008"/>
        <c:crosses val="autoZero"/>
        <c:auto val="1"/>
        <c:lblAlgn val="ctr"/>
        <c:lblOffset val="100"/>
        <c:noMultiLvlLbl val="0"/>
      </c:catAx>
      <c:valAx>
        <c:axId val="619351008"/>
        <c:scaling>
          <c:orientation val="minMax"/>
        </c:scaling>
        <c:delete val="1"/>
        <c:axPos val="l"/>
        <c:numFmt formatCode="_(&quot;R$&quot;* #,##0.00_);_(&quot;R$&quot;* \(#,##0.00\);_(&quot;R$&quot;* &quot;-&quot;??_);_(@_)" sourceLinked="1"/>
        <c:majorTickMark val="none"/>
        <c:minorTickMark val="none"/>
        <c:tickLblPos val="nextTo"/>
        <c:crossAx val="61934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ofit4.com.br/"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28574</xdr:colOff>
      <xdr:row>61</xdr:row>
      <xdr:rowOff>38100</xdr:rowOff>
    </xdr:from>
    <xdr:to>
      <xdr:col>2</xdr:col>
      <xdr:colOff>1038225</xdr:colOff>
      <xdr:row>79</xdr:row>
      <xdr:rowOff>142875</xdr:rowOff>
    </xdr:to>
    <xdr:graphicFrame macro="">
      <xdr:nvGraphicFramePr>
        <xdr:cNvPr id="2" name="Gráfico 1">
          <a:extLst>
            <a:ext uri="{FF2B5EF4-FFF2-40B4-BE49-F238E27FC236}">
              <a16:creationId xmlns:a16="http://schemas.microsoft.com/office/drawing/2014/main" id="{C1686C59-3B75-45F6-82E0-4B0A61D9F6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4619625</xdr:colOff>
      <xdr:row>1</xdr:row>
      <xdr:rowOff>104775</xdr:rowOff>
    </xdr:from>
    <xdr:to>
      <xdr:col>4</xdr:col>
      <xdr:colOff>0</xdr:colOff>
      <xdr:row>5</xdr:row>
      <xdr:rowOff>0</xdr:rowOff>
    </xdr:to>
    <xdr:pic>
      <xdr:nvPicPr>
        <xdr:cNvPr id="4" name="Imagem 3">
          <a:hlinkClick xmlns:r="http://schemas.openxmlformats.org/officeDocument/2006/relationships" r:id="rId2"/>
          <a:extLst>
            <a:ext uri="{FF2B5EF4-FFF2-40B4-BE49-F238E27FC236}">
              <a16:creationId xmlns:a16="http://schemas.microsoft.com/office/drawing/2014/main" id="{C77F0F2E-07EC-46B9-8A01-B02A45A2FB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05350" y="161925"/>
          <a:ext cx="1314450" cy="65722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33A13-40E5-4149-8456-A8CAACA65E8E}">
  <dimension ref="A1:XFC89"/>
  <sheetViews>
    <sheetView showRowColHeaders="0" tabSelected="1" topLeftCell="A16" workbookViewId="0">
      <selection activeCell="C24" sqref="C24"/>
    </sheetView>
  </sheetViews>
  <sheetFormatPr defaultColWidth="0" defaultRowHeight="15" zeroHeight="1" x14ac:dyDescent="0.25"/>
  <cols>
    <col min="1" max="1" width="1.28515625" style="1" customWidth="1"/>
    <col min="2" max="2" width="71.28515625" style="1" bestFit="1" customWidth="1"/>
    <col min="3" max="3" width="16.42578125" style="2" customWidth="1"/>
    <col min="4" max="4" width="1.28515625" style="1" customWidth="1"/>
    <col min="5" max="16383" width="9.140625" style="1" hidden="1"/>
    <col min="16384" max="16384" width="4.5703125" style="1" hidden="1"/>
  </cols>
  <sheetData>
    <row r="1" spans="2:3" ht="4.5" customHeight="1" thickBot="1" x14ac:dyDescent="0.3"/>
    <row r="2" spans="2:3" x14ac:dyDescent="0.25">
      <c r="B2" s="5"/>
      <c r="C2" s="6"/>
    </row>
    <row r="3" spans="2:3" ht="15" customHeight="1" x14ac:dyDescent="0.25">
      <c r="B3" s="25" t="s">
        <v>0</v>
      </c>
      <c r="C3" s="7"/>
    </row>
    <row r="4" spans="2:3" x14ac:dyDescent="0.25">
      <c r="B4" s="25"/>
      <c r="C4" s="7"/>
    </row>
    <row r="5" spans="2:3" x14ac:dyDescent="0.25">
      <c r="B5" s="25"/>
      <c r="C5" s="7"/>
    </row>
    <row r="6" spans="2:3" ht="15.75" thickBot="1" x14ac:dyDescent="0.3">
      <c r="B6" s="34" t="s">
        <v>1</v>
      </c>
      <c r="C6" s="35"/>
    </row>
    <row r="7" spans="2:3" ht="5.0999999999999996" customHeight="1" x14ac:dyDescent="0.25"/>
    <row r="8" spans="2:3" x14ac:dyDescent="0.25">
      <c r="B8" s="33" t="s">
        <v>2</v>
      </c>
      <c r="C8" s="33"/>
    </row>
    <row r="9" spans="2:3" ht="15" customHeight="1" x14ac:dyDescent="0.25">
      <c r="B9" s="26" t="s">
        <v>3</v>
      </c>
      <c r="C9" s="26"/>
    </row>
    <row r="10" spans="2:3" ht="15" customHeight="1" x14ac:dyDescent="0.25">
      <c r="B10" s="26"/>
      <c r="C10" s="26"/>
    </row>
    <row r="11" spans="2:3" ht="15" customHeight="1" x14ac:dyDescent="0.25">
      <c r="B11" s="26"/>
      <c r="C11" s="26"/>
    </row>
    <row r="12" spans="2:3" ht="15" customHeight="1" x14ac:dyDescent="0.25">
      <c r="B12" s="26"/>
      <c r="C12" s="26"/>
    </row>
    <row r="13" spans="2:3" ht="42.75" customHeight="1" x14ac:dyDescent="0.25">
      <c r="B13" s="26"/>
      <c r="C13" s="26"/>
    </row>
    <row r="14" spans="2:3" ht="5.0999999999999996" customHeight="1" thickBot="1" x14ac:dyDescent="0.3">
      <c r="B14" s="3"/>
      <c r="C14" s="3"/>
    </row>
    <row r="15" spans="2:3" ht="15.75" thickBot="1" x14ac:dyDescent="0.3">
      <c r="B15" s="27" t="s">
        <v>4</v>
      </c>
      <c r="C15" s="28"/>
    </row>
    <row r="16" spans="2:3" ht="21.95" customHeight="1" thickBot="1" x14ac:dyDescent="0.3">
      <c r="B16" s="8" t="s">
        <v>5</v>
      </c>
      <c r="C16" s="16">
        <v>60000</v>
      </c>
    </row>
    <row r="17" spans="2:11" ht="68.25" customHeight="1" thickBot="1" x14ac:dyDescent="0.3">
      <c r="B17" s="42" t="s">
        <v>6</v>
      </c>
      <c r="C17" s="43"/>
    </row>
    <row r="18" spans="2:11" ht="15" customHeight="1" thickBot="1" x14ac:dyDescent="0.3">
      <c r="B18" s="8" t="s">
        <v>7</v>
      </c>
      <c r="C18" s="17" t="s">
        <v>8</v>
      </c>
      <c r="J18" t="s">
        <v>9</v>
      </c>
      <c r="K18">
        <v>3</v>
      </c>
    </row>
    <row r="19" spans="2:11" ht="15" customHeight="1" thickBot="1" x14ac:dyDescent="0.3">
      <c r="B19" s="8" t="str">
        <f>"Valor de venda do Veículo após "&amp;C18</f>
        <v>Valor de venda do Veículo após 4 anos</v>
      </c>
      <c r="C19" s="17">
        <v>50000</v>
      </c>
      <c r="J19" t="s">
        <v>8</v>
      </c>
      <c r="K19">
        <v>4</v>
      </c>
    </row>
    <row r="20" spans="2:11" ht="64.5" customHeight="1" thickBot="1" x14ac:dyDescent="0.3">
      <c r="B20" s="44" t="s">
        <v>10</v>
      </c>
      <c r="C20" s="45"/>
      <c r="J20" t="s">
        <v>11</v>
      </c>
      <c r="K20">
        <v>5</v>
      </c>
    </row>
    <row r="21" spans="2:11" ht="5.0999999999999996" customHeight="1" thickBot="1" x14ac:dyDescent="0.3">
      <c r="B21" s="4"/>
      <c r="C21" s="4"/>
    </row>
    <row r="22" spans="2:11" ht="15.75" thickBot="1" x14ac:dyDescent="0.3">
      <c r="B22" s="27" t="s">
        <v>12</v>
      </c>
      <c r="C22" s="28"/>
    </row>
    <row r="23" spans="2:11" ht="21.95" customHeight="1" thickBot="1" x14ac:dyDescent="0.3">
      <c r="B23" s="8" t="s">
        <v>13</v>
      </c>
      <c r="C23" s="18">
        <v>10</v>
      </c>
    </row>
    <row r="24" spans="2:11" ht="21.95" customHeight="1" thickBot="1" x14ac:dyDescent="0.3">
      <c r="B24" s="8" t="s">
        <v>14</v>
      </c>
      <c r="C24" s="16">
        <v>7</v>
      </c>
    </row>
    <row r="25" spans="2:11" ht="60.75" customHeight="1" thickBot="1" x14ac:dyDescent="0.3">
      <c r="B25" s="42" t="s">
        <v>15</v>
      </c>
      <c r="C25" s="43"/>
    </row>
    <row r="26" spans="2:11" ht="21.95" customHeight="1" thickBot="1" x14ac:dyDescent="0.3">
      <c r="B26" s="8" t="s">
        <v>16</v>
      </c>
      <c r="C26" s="16">
        <v>500</v>
      </c>
    </row>
    <row r="27" spans="2:11" ht="53.25" customHeight="1" thickBot="1" x14ac:dyDescent="0.3">
      <c r="B27" s="44" t="s">
        <v>17</v>
      </c>
      <c r="C27" s="45"/>
    </row>
    <row r="28" spans="2:11" ht="5.0999999999999996" customHeight="1" thickBot="1" x14ac:dyDescent="0.3">
      <c r="B28" s="50"/>
      <c r="C28" s="51"/>
    </row>
    <row r="29" spans="2:11" ht="15.75" thickBot="1" x14ac:dyDescent="0.3">
      <c r="B29" s="31" t="s">
        <v>18</v>
      </c>
      <c r="C29" s="32"/>
    </row>
    <row r="30" spans="2:11" ht="21.95" customHeight="1" thickBot="1" x14ac:dyDescent="0.3">
      <c r="B30" s="9" t="s">
        <v>19</v>
      </c>
      <c r="C30" s="19">
        <v>227.05</v>
      </c>
    </row>
    <row r="31" spans="2:11" ht="21.95" customHeight="1" thickBot="1" x14ac:dyDescent="0.3">
      <c r="B31" s="9" t="s">
        <v>20</v>
      </c>
      <c r="C31" s="19">
        <v>489.53</v>
      </c>
    </row>
    <row r="32" spans="2:11" ht="21.95" customHeight="1" thickBot="1" x14ac:dyDescent="0.3">
      <c r="B32" s="9" t="s">
        <v>21</v>
      </c>
      <c r="C32" s="19">
        <v>486.65</v>
      </c>
    </row>
    <row r="33" spans="2:12" ht="21.95" customHeight="1" thickBot="1" x14ac:dyDescent="0.3">
      <c r="B33" s="9" t="s">
        <v>22</v>
      </c>
      <c r="C33" s="19">
        <v>637.55999999999995</v>
      </c>
    </row>
    <row r="34" spans="2:12" ht="21.95" customHeight="1" thickBot="1" x14ac:dyDescent="0.3">
      <c r="B34" s="9" t="s">
        <v>23</v>
      </c>
      <c r="C34" s="19">
        <v>457.8</v>
      </c>
    </row>
    <row r="35" spans="2:12" ht="21.95" customHeight="1" thickBot="1" x14ac:dyDescent="0.3">
      <c r="B35" s="9" t="s">
        <v>24</v>
      </c>
      <c r="C35" s="19">
        <v>633.75</v>
      </c>
    </row>
    <row r="36" spans="2:12" ht="21.95" customHeight="1" thickBot="1" x14ac:dyDescent="0.3">
      <c r="B36" s="9" t="s">
        <v>25</v>
      </c>
      <c r="C36" s="19">
        <v>457.8</v>
      </c>
    </row>
    <row r="37" spans="2:12" ht="21.95" customHeight="1" thickBot="1" x14ac:dyDescent="0.3">
      <c r="B37" s="9" t="s">
        <v>26</v>
      </c>
      <c r="C37" s="19">
        <v>637.55999999999995</v>
      </c>
    </row>
    <row r="38" spans="2:12" ht="21.95" customHeight="1" thickBot="1" x14ac:dyDescent="0.3">
      <c r="B38" s="9" t="s">
        <v>27</v>
      </c>
      <c r="C38" s="19">
        <v>486.65</v>
      </c>
      <c r="L38" s="1" t="s">
        <v>28</v>
      </c>
    </row>
    <row r="39" spans="2:12" ht="21.95" customHeight="1" thickBot="1" x14ac:dyDescent="0.3">
      <c r="B39" s="9" t="s">
        <v>29</v>
      </c>
      <c r="C39" s="19">
        <v>893.6</v>
      </c>
      <c r="L39" s="1" t="s">
        <v>30</v>
      </c>
    </row>
    <row r="40" spans="2:12" ht="21.95" customHeight="1" thickBot="1" x14ac:dyDescent="0.3">
      <c r="B40" s="9" t="s">
        <v>31</v>
      </c>
      <c r="C40" s="20" t="s">
        <v>30</v>
      </c>
    </row>
    <row r="41" spans="2:12" ht="21.95" customHeight="1" thickBot="1" x14ac:dyDescent="0.3">
      <c r="B41" s="9" t="str">
        <f>IF(C40="sim","Até qual quilometragem o veículo vai rodar em "&amp;C18&amp;"?","Não preencher este campo")</f>
        <v>Não preencher este campo</v>
      </c>
      <c r="C41" s="20" t="s">
        <v>32</v>
      </c>
    </row>
    <row r="42" spans="2:12" ht="21.95" customHeight="1" thickBot="1" x14ac:dyDescent="0.3">
      <c r="B42" s="9" t="str">
        <f>IF(C40="sim","Qual o custo aproximado de todas as manutenções após 100 mil quilometros?","Não preencher este campo")</f>
        <v>Não preencher este campo</v>
      </c>
      <c r="C42" s="19"/>
      <c r="L42" s="1" t="s">
        <v>33</v>
      </c>
    </row>
    <row r="43" spans="2:12" ht="52.5" customHeight="1" thickBot="1" x14ac:dyDescent="0.3">
      <c r="B43" s="44" t="str">
        <f>IF(C40="sim","Dica: O custo da manutenção do veículo normalmente está no site do fabricante, e tem data de validade. Você pode utiliza-los como base para seu estudo.  Se o veículo for rodar mais de 100 mil quilometros em "&amp;C18&amp;" você vai precisar estimar o valor de manutenções de 100 mil até "&amp;C41&amp;". O que pode não ser uma tarefa fácil, já que o fabricante não suporta dados.","Dica: O custo da manutenção do seu veículo base normalmente está no site do fabricante, e tem data de validade. Você pode utiliza-los como base para seu estudo.")</f>
        <v>Dica: O custo da manutenção do seu veículo base normalmente está no site do fabricante, e tem data de validade. Você pode utiliza-los como base para seu estudo.</v>
      </c>
      <c r="C43" s="45"/>
      <c r="L43" s="1" t="s">
        <v>34</v>
      </c>
    </row>
    <row r="44" spans="2:12" ht="5.0999999999999996" customHeight="1" thickBot="1" x14ac:dyDescent="0.3">
      <c r="B44" s="54"/>
      <c r="C44" s="54"/>
      <c r="L44" s="1" t="s">
        <v>35</v>
      </c>
    </row>
    <row r="45" spans="2:12" ht="15.75" thickBot="1" x14ac:dyDescent="0.3">
      <c r="B45" s="29" t="s">
        <v>36</v>
      </c>
      <c r="C45" s="30"/>
      <c r="L45" s="1" t="s">
        <v>37</v>
      </c>
    </row>
    <row r="46" spans="2:12" ht="21.95" customHeight="1" thickBot="1" x14ac:dyDescent="0.3">
      <c r="B46" s="8" t="s">
        <v>38</v>
      </c>
      <c r="C46" s="16">
        <v>2800</v>
      </c>
      <c r="L46" s="1" t="s">
        <v>39</v>
      </c>
    </row>
    <row r="47" spans="2:12" ht="21.95" customHeight="1" thickBot="1" x14ac:dyDescent="0.3">
      <c r="B47" s="8" t="s">
        <v>40</v>
      </c>
      <c r="C47" s="16">
        <v>50</v>
      </c>
      <c r="L47" s="1" t="s">
        <v>32</v>
      </c>
    </row>
    <row r="48" spans="2:12" ht="21.95" customHeight="1" thickBot="1" x14ac:dyDescent="0.3">
      <c r="B48" s="8" t="s">
        <v>41</v>
      </c>
      <c r="C48" s="16">
        <v>144.86000000000001</v>
      </c>
    </row>
    <row r="49" spans="2:3" ht="21.95" customHeight="1" thickBot="1" x14ac:dyDescent="0.3">
      <c r="B49" s="8" t="s">
        <v>42</v>
      </c>
      <c r="C49" s="16">
        <v>2475.52</v>
      </c>
    </row>
    <row r="50" spans="2:3" ht="79.5" customHeight="1" thickBot="1" x14ac:dyDescent="0.3">
      <c r="B50" s="52" t="s">
        <v>43</v>
      </c>
      <c r="C50" s="53"/>
    </row>
    <row r="51" spans="2:3" ht="5.0999999999999996" customHeight="1" thickBot="1" x14ac:dyDescent="0.3">
      <c r="B51" s="48"/>
      <c r="C51" s="48"/>
    </row>
    <row r="52" spans="2:3" ht="21.95" customHeight="1" thickBot="1" x14ac:dyDescent="0.3">
      <c r="B52" s="10" t="s">
        <v>44</v>
      </c>
      <c r="C52" s="21">
        <v>15000</v>
      </c>
    </row>
    <row r="53" spans="2:3" ht="148.5" customHeight="1" thickBot="1" x14ac:dyDescent="0.3">
      <c r="B53" s="46" t="s">
        <v>45</v>
      </c>
      <c r="C53" s="47"/>
    </row>
    <row r="54" spans="2:3" ht="5.0999999999999996" customHeight="1" thickBot="1" x14ac:dyDescent="0.3">
      <c r="B54" s="54"/>
      <c r="C54" s="54"/>
    </row>
    <row r="55" spans="2:3" ht="17.25" customHeight="1" x14ac:dyDescent="0.25">
      <c r="B55" s="29" t="s">
        <v>46</v>
      </c>
      <c r="C55" s="49"/>
    </row>
    <row r="56" spans="2:3" ht="21.95" customHeight="1" x14ac:dyDescent="0.25">
      <c r="B56" s="22" t="s">
        <v>47</v>
      </c>
      <c r="C56" s="23">
        <f>(C16-C19)/(C52*(VLOOKUP(C18,$J$18:$K$20,2,0)))</f>
        <v>0.16666666666666666</v>
      </c>
    </row>
    <row r="57" spans="2:3" ht="21.95" customHeight="1" x14ac:dyDescent="0.25">
      <c r="B57" s="22" t="s">
        <v>48</v>
      </c>
      <c r="C57" s="23">
        <f>C24/C23</f>
        <v>0.7</v>
      </c>
    </row>
    <row r="58" spans="2:3" ht="21.95" customHeight="1" x14ac:dyDescent="0.25">
      <c r="B58" s="22" t="s">
        <v>49</v>
      </c>
      <c r="C58" s="23">
        <f>C46/C52</f>
        <v>0.18666666666666668</v>
      </c>
    </row>
    <row r="59" spans="2:3" ht="21.95" customHeight="1" x14ac:dyDescent="0.25">
      <c r="B59" s="22" t="s">
        <v>50</v>
      </c>
      <c r="C59" s="23">
        <f>SUM(C49,C48)/C52</f>
        <v>0.17469200000000001</v>
      </c>
    </row>
    <row r="60" spans="2:3" ht="21.95" customHeight="1" thickBot="1" x14ac:dyDescent="0.3">
      <c r="B60" s="22" t="s">
        <v>51</v>
      </c>
      <c r="C60" s="23">
        <f>((SUM(C30:C39,C42)/(VLOOKUP(C18,$J$18:$K$20,2,0)))/C52)+(C26/C52)</f>
        <v>0.12346583333333336</v>
      </c>
    </row>
    <row r="61" spans="2:3" ht="24" customHeight="1" thickBot="1" x14ac:dyDescent="0.3">
      <c r="B61" s="15" t="s">
        <v>52</v>
      </c>
      <c r="C61" s="24">
        <f>SUM(C56:C60)</f>
        <v>1.3514911666666667</v>
      </c>
    </row>
    <row r="62" spans="2:3" x14ac:dyDescent="0.25">
      <c r="B62" s="11"/>
      <c r="C62" s="12"/>
    </row>
    <row r="63" spans="2:3" x14ac:dyDescent="0.25">
      <c r="B63" s="11"/>
      <c r="C63" s="12"/>
    </row>
    <row r="64" spans="2:3" x14ac:dyDescent="0.25">
      <c r="B64" s="11"/>
      <c r="C64" s="12"/>
    </row>
    <row r="65" spans="2:3" x14ac:dyDescent="0.25">
      <c r="B65" s="11"/>
      <c r="C65" s="12"/>
    </row>
    <row r="66" spans="2:3" x14ac:dyDescent="0.25">
      <c r="B66" s="11"/>
      <c r="C66" s="12"/>
    </row>
    <row r="67" spans="2:3" x14ac:dyDescent="0.25">
      <c r="B67" s="11"/>
      <c r="C67" s="12"/>
    </row>
    <row r="68" spans="2:3" x14ac:dyDescent="0.25">
      <c r="B68" s="11"/>
      <c r="C68" s="12"/>
    </row>
    <row r="69" spans="2:3" x14ac:dyDescent="0.25">
      <c r="B69" s="11"/>
      <c r="C69" s="12"/>
    </row>
    <row r="70" spans="2:3" x14ac:dyDescent="0.25">
      <c r="B70" s="11"/>
      <c r="C70" s="12"/>
    </row>
    <row r="71" spans="2:3" x14ac:dyDescent="0.25">
      <c r="B71" s="11"/>
      <c r="C71" s="12"/>
    </row>
    <row r="72" spans="2:3" x14ac:dyDescent="0.25">
      <c r="B72" s="11"/>
      <c r="C72" s="12"/>
    </row>
    <row r="73" spans="2:3" x14ac:dyDescent="0.25">
      <c r="B73" s="11"/>
      <c r="C73" s="12"/>
    </row>
    <row r="74" spans="2:3" x14ac:dyDescent="0.25">
      <c r="B74" s="11"/>
      <c r="C74" s="12"/>
    </row>
    <row r="75" spans="2:3" x14ac:dyDescent="0.25">
      <c r="B75" s="11"/>
      <c r="C75" s="12"/>
    </row>
    <row r="76" spans="2:3" x14ac:dyDescent="0.25">
      <c r="B76" s="11"/>
      <c r="C76" s="12"/>
    </row>
    <row r="77" spans="2:3" x14ac:dyDescent="0.25">
      <c r="B77" s="11"/>
      <c r="C77" s="12"/>
    </row>
    <row r="78" spans="2:3" x14ac:dyDescent="0.25">
      <c r="B78" s="11"/>
      <c r="C78" s="12"/>
    </row>
    <row r="79" spans="2:3" x14ac:dyDescent="0.25">
      <c r="B79" s="11"/>
      <c r="C79" s="12"/>
    </row>
    <row r="80" spans="2:3" ht="13.5" customHeight="1" thickBot="1" x14ac:dyDescent="0.3">
      <c r="B80" s="13"/>
      <c r="C80" s="14"/>
    </row>
    <row r="81" spans="2:3" x14ac:dyDescent="0.25">
      <c r="B81" s="36" t="s">
        <v>53</v>
      </c>
      <c r="C81" s="37"/>
    </row>
    <row r="82" spans="2:3" x14ac:dyDescent="0.25">
      <c r="B82" s="38"/>
      <c r="C82" s="39"/>
    </row>
    <row r="83" spans="2:3" x14ac:dyDescent="0.25">
      <c r="B83" s="38"/>
      <c r="C83" s="39"/>
    </row>
    <row r="84" spans="2:3" x14ac:dyDescent="0.25">
      <c r="B84" s="38"/>
      <c r="C84" s="39"/>
    </row>
    <row r="85" spans="2:3" x14ac:dyDescent="0.25">
      <c r="B85" s="38"/>
      <c r="C85" s="39"/>
    </row>
    <row r="86" spans="2:3" x14ac:dyDescent="0.25">
      <c r="B86" s="38"/>
      <c r="C86" s="39"/>
    </row>
    <row r="87" spans="2:3" ht="15.75" thickBot="1" x14ac:dyDescent="0.3">
      <c r="B87" s="40"/>
      <c r="C87" s="41"/>
    </row>
    <row r="88" spans="2:3" ht="4.5" customHeight="1" x14ac:dyDescent="0.25"/>
    <row r="89" spans="2:3" x14ac:dyDescent="0.25"/>
  </sheetData>
  <sheetProtection algorithmName="SHA-512" hashValue="VUOecJr026GUATUKPLuWI/NX2laFVViBm6yKYVpRDz9VF34AFv/IJgUccx7RAiYjf9bDObkQ8YcWURh2gCCiQQ==" saltValue="Xqdw1xgYJLGuTahX/mvqeg==" spinCount="100000" sheet="1" objects="1" scenarios="1"/>
  <mergeCells count="21">
    <mergeCell ref="B81:C87"/>
    <mergeCell ref="B17:C17"/>
    <mergeCell ref="B20:C20"/>
    <mergeCell ref="B25:C25"/>
    <mergeCell ref="B53:C53"/>
    <mergeCell ref="B43:C43"/>
    <mergeCell ref="B27:C27"/>
    <mergeCell ref="B51:C51"/>
    <mergeCell ref="B55:C55"/>
    <mergeCell ref="B28:C28"/>
    <mergeCell ref="B50:C50"/>
    <mergeCell ref="B54:C54"/>
    <mergeCell ref="B44:C44"/>
    <mergeCell ref="B3:B5"/>
    <mergeCell ref="B9:C13"/>
    <mergeCell ref="B15:C15"/>
    <mergeCell ref="B22:C22"/>
    <mergeCell ref="B45:C45"/>
    <mergeCell ref="B29:C29"/>
    <mergeCell ref="B8:C8"/>
    <mergeCell ref="B6:C6"/>
  </mergeCells>
  <phoneticPr fontId="3" type="noConversion"/>
  <dataValidations count="3">
    <dataValidation type="list" allowBlank="1" showInputMessage="1" showErrorMessage="1" sqref="C18" xr:uid="{32E06926-E59F-46D8-992E-ADFE20683C06}">
      <formula1>$J$18:$J$20</formula1>
    </dataValidation>
    <dataValidation type="list" allowBlank="1" showInputMessage="1" showErrorMessage="1" sqref="C40" xr:uid="{89FF57FA-C5EE-4D9F-8DE6-6E1179835D20}">
      <formula1>$L$38:$L$39</formula1>
    </dataValidation>
    <dataValidation type="list" allowBlank="1" showInputMessage="1" showErrorMessage="1" sqref="C41" xr:uid="{D50EFB1F-FF60-4A1A-B52C-2BB1BBC6464A}">
      <formula1>$L$42:$L$47</formula1>
    </dataValidation>
  </dataValidation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0D06A32188BE64AA162EB492B4377B9" ma:contentTypeVersion="13" ma:contentTypeDescription="Crie um novo documento." ma:contentTypeScope="" ma:versionID="662e3d1a7e020d7cedc99ac3af0d35ca">
  <xsd:schema xmlns:xsd="http://www.w3.org/2001/XMLSchema" xmlns:xs="http://www.w3.org/2001/XMLSchema" xmlns:p="http://schemas.microsoft.com/office/2006/metadata/properties" xmlns:ns2="6f8668b6-2ae1-4036-a21d-a1f95265eb82" xmlns:ns3="47c4a590-716f-4989-9c16-0691aa7e3d70" targetNamespace="http://schemas.microsoft.com/office/2006/metadata/properties" ma:root="true" ma:fieldsID="101380d2ea302492072bcc56fb3469a0" ns2:_="" ns3:_="">
    <xsd:import namespace="6f8668b6-2ae1-4036-a21d-a1f95265eb82"/>
    <xsd:import namespace="47c4a590-716f-4989-9c16-0691aa7e3d7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668b6-2ae1-4036-a21d-a1f95265eb82"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4a590-716f-4989-9c16-0691aa7e3d7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96D7C94E-2B2B-4C47-8931-D702ED56A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668b6-2ae1-4036-a21d-a1f95265eb82"/>
    <ds:schemaRef ds:uri="47c4a590-716f-4989-9c16-0691aa7e3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213671-75DB-46D5-8280-37D729697087}">
  <ds:schemaRefs>
    <ds:schemaRef ds:uri="http://schemas.microsoft.com/sharepoint/v3/contenttype/forms"/>
  </ds:schemaRefs>
</ds:datastoreItem>
</file>

<file path=customXml/itemProps3.xml><?xml version="1.0" encoding="utf-8"?>
<ds:datastoreItem xmlns:ds="http://schemas.openxmlformats.org/officeDocument/2006/customXml" ds:itemID="{358840B8-204D-419B-8087-39B690079145}">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9DFACE3-E7F3-4456-A53B-045C8F1CDFB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Reembolso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Canas</dc:creator>
  <cp:keywords/>
  <dc:description/>
  <cp:lastModifiedBy>Suelen Meneghelli</cp:lastModifiedBy>
  <cp:revision/>
  <dcterms:created xsi:type="dcterms:W3CDTF">2022-02-22T17:31:34Z</dcterms:created>
  <dcterms:modified xsi:type="dcterms:W3CDTF">2022-02-24T14:25:23Z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0x01010040D06A32188BE64AA162EB492B4377B9</vt:lpwstr>
  </property>
</Properties>
</file>